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9\共有\マック共有\0000求人関係\0000入稿BOX\【森井（齋藤）：修正あり】代理店ツール／マージン表\"/>
    </mc:Choice>
  </mc:AlternateContent>
  <xr:revisionPtr revIDLastSave="0" documentId="13_ncr:1_{94B631D6-24EE-403F-932E-B60467EEBFF4}" xr6:coauthVersionLast="36" xr6:coauthVersionMax="47" xr10:uidLastSave="{00000000-0000-0000-0000-000000000000}"/>
  <bookViews>
    <workbookView xWindow="0" yWindow="0" windowWidth="21000" windowHeight="7368" tabRatio="552" xr2:uid="{96212697-1A6C-4357-B11F-3CB97AE7863C}"/>
  </bookViews>
  <sheets>
    <sheet name="代理店様用掲載マージン率（202506現在" sheetId="6" r:id="rId1"/>
    <sheet name="代理店様販売価格 (202506)" sheetId="5" r:id="rId2"/>
    <sheet name="代理店様販売価格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C31" i="6"/>
  <c r="C26" i="6"/>
  <c r="C25" i="6"/>
  <c r="C14" i="6"/>
  <c r="C13" i="6"/>
  <c r="C12" i="6"/>
  <c r="C11" i="6"/>
  <c r="C10" i="6"/>
  <c r="C9" i="6"/>
  <c r="C8" i="6"/>
  <c r="C7" i="6"/>
  <c r="C6" i="6"/>
  <c r="C5" i="6"/>
  <c r="C4" i="6"/>
  <c r="C32" i="5" l="1"/>
  <c r="C31" i="5"/>
  <c r="C26" i="5"/>
  <c r="C25" i="5"/>
  <c r="C11" i="5"/>
  <c r="C4" i="5" l="1"/>
  <c r="E11" i="5"/>
  <c r="E12" i="5"/>
  <c r="E13" i="5"/>
  <c r="E14" i="5"/>
  <c r="E10" i="5"/>
  <c r="E9" i="5"/>
  <c r="E7" i="5"/>
  <c r="E8" i="5"/>
  <c r="E6" i="5"/>
  <c r="E5" i="5"/>
  <c r="C5" i="5"/>
  <c r="C10" i="5"/>
  <c r="C12" i="5"/>
  <c r="C13" i="5"/>
  <c r="C14" i="5"/>
  <c r="C9" i="5"/>
  <c r="C8" i="5"/>
  <c r="C7" i="5"/>
  <c r="C6" i="5"/>
  <c r="P10" i="4" l="1"/>
  <c r="P11" i="4"/>
  <c r="P12" i="4"/>
  <c r="P13" i="4"/>
  <c r="P14" i="4"/>
  <c r="P15" i="4"/>
  <c r="P16" i="4"/>
  <c r="P17" i="4"/>
  <c r="P9" i="4"/>
  <c r="P8" i="4"/>
  <c r="P7" i="4"/>
  <c r="P6" i="4"/>
  <c r="P5" i="4"/>
  <c r="G10" i="4"/>
  <c r="G11" i="4"/>
  <c r="G12" i="4"/>
  <c r="G13" i="4"/>
  <c r="G14" i="4"/>
  <c r="G15" i="4"/>
  <c r="G16" i="4"/>
  <c r="G17" i="4"/>
  <c r="G9" i="4"/>
  <c r="G7" i="4"/>
  <c r="G8" i="4"/>
  <c r="G6" i="4"/>
  <c r="G5" i="4"/>
</calcChain>
</file>

<file path=xl/sharedStrings.xml><?xml version="1.0" encoding="utf-8"?>
<sst xmlns="http://schemas.openxmlformats.org/spreadsheetml/2006/main" count="192" uniqueCount="71">
  <si>
    <t>枠サイズ</t>
    <rPh sb="0" eb="1">
      <t>ワク</t>
    </rPh>
    <phoneticPr fontId="2"/>
  </si>
  <si>
    <t>　1/16</t>
  </si>
  <si>
    <t>　1/12</t>
  </si>
  <si>
    <t>　1/8</t>
  </si>
  <si>
    <t>　1/6</t>
  </si>
  <si>
    <t>　1/4</t>
  </si>
  <si>
    <t>　1/3</t>
  </si>
  <si>
    <t>　1/2</t>
  </si>
  <si>
    <t>　2/3</t>
  </si>
  <si>
    <t>　1/1</t>
  </si>
  <si>
    <t>　表2（表紙ウラ）　1/2</t>
    <rPh sb="1" eb="2">
      <t>ヒョウ</t>
    </rPh>
    <rPh sb="4" eb="6">
      <t>ヒョウシ</t>
    </rPh>
    <phoneticPr fontId="1"/>
  </si>
  <si>
    <t>　表3（表紙ウラ）1/2</t>
    <rPh sb="1" eb="2">
      <t>ヒョウ</t>
    </rPh>
    <phoneticPr fontId="1"/>
  </si>
  <si>
    <t>　裏表紙　1/2</t>
    <rPh sb="1" eb="4">
      <t>ウラビョウシ</t>
    </rPh>
    <phoneticPr fontId="1"/>
  </si>
  <si>
    <t>　表2（表紙ウラ）　1P</t>
    <rPh sb="1" eb="2">
      <t>ヒョウ</t>
    </rPh>
    <phoneticPr fontId="1"/>
  </si>
  <si>
    <t>　表3（表紙ウラ）　1P</t>
    <rPh sb="1" eb="2">
      <t>ヒョウ</t>
    </rPh>
    <phoneticPr fontId="1"/>
  </si>
  <si>
    <t>　裏表紙　1P</t>
    <rPh sb="1" eb="4">
      <t>ウラビョウシ</t>
    </rPh>
    <phoneticPr fontId="1"/>
  </si>
  <si>
    <t>定価（税抜）</t>
    <rPh sb="0" eb="2">
      <t>テイカ</t>
    </rPh>
    <rPh sb="3" eb="5">
      <t>ゼイヌキ</t>
    </rPh>
    <phoneticPr fontId="2"/>
  </si>
  <si>
    <t>マージン率</t>
    <rPh sb="4" eb="5">
      <t>リツ</t>
    </rPh>
    <phoneticPr fontId="2"/>
  </si>
  <si>
    <t>※例外：ジェイアライアンス40%</t>
    <rPh sb="1" eb="3">
      <t>レイガイ</t>
    </rPh>
    <phoneticPr fontId="2"/>
  </si>
  <si>
    <t>折込・フリーペーパー</t>
    <rPh sb="0" eb="2">
      <t>オリコミ</t>
    </rPh>
    <phoneticPr fontId="2"/>
  </si>
  <si>
    <t>新規・１年以上取引ない企業</t>
    <rPh sb="0" eb="2">
      <t>シンキ</t>
    </rPh>
    <rPh sb="4" eb="5">
      <t>ネン</t>
    </rPh>
    <rPh sb="5" eb="7">
      <t>イジョウ</t>
    </rPh>
    <rPh sb="7" eb="9">
      <t>トリヒキ</t>
    </rPh>
    <rPh sb="11" eb="13">
      <t>キギョウ</t>
    </rPh>
    <phoneticPr fontId="2"/>
  </si>
  <si>
    <t>※当社作成の場合はマージン-5%（例外：新日本プランニング、アドコーチン）</t>
    <rPh sb="1" eb="3">
      <t>トウシャ</t>
    </rPh>
    <rPh sb="3" eb="5">
      <t>サクセイ</t>
    </rPh>
    <rPh sb="6" eb="8">
      <t>バアイ</t>
    </rPh>
    <rPh sb="17" eb="19">
      <t>レイガイ</t>
    </rPh>
    <rPh sb="20" eb="23">
      <t>シンニホン</t>
    </rPh>
    <phoneticPr fontId="2"/>
  </si>
  <si>
    <t>株式会社　アドビック</t>
  </si>
  <si>
    <t>新日本プランニング株式会社</t>
  </si>
  <si>
    <t>株式会社アイデムコーポレーション</t>
  </si>
  <si>
    <t>アークエコ株式会社</t>
    <rPh sb="5" eb="9">
      <t>カブシキガイシャ</t>
    </rPh>
    <phoneticPr fontId="2"/>
  </si>
  <si>
    <t>株式会社ビート</t>
    <rPh sb="0" eb="4">
      <t>カブシキガイシャ</t>
    </rPh>
    <phoneticPr fontId="2"/>
  </si>
  <si>
    <t>求人ジャーナル</t>
    <rPh sb="0" eb="2">
      <t>キュウジン</t>
    </rPh>
    <phoneticPr fontId="2"/>
  </si>
  <si>
    <t>2023年4月現在マージン据え置き企業※下記6社のみ</t>
    <rPh sb="4" eb="5">
      <t>ネン</t>
    </rPh>
    <rPh sb="6" eb="7">
      <t>ガツ</t>
    </rPh>
    <rPh sb="7" eb="9">
      <t>ゲンザイ</t>
    </rPh>
    <rPh sb="13" eb="14">
      <t>ス</t>
    </rPh>
    <rPh sb="15" eb="16">
      <t>オ</t>
    </rPh>
    <rPh sb="17" eb="19">
      <t>キギョウ</t>
    </rPh>
    <rPh sb="20" eb="22">
      <t>カキ</t>
    </rPh>
    <rPh sb="23" eb="24">
      <t>シャ</t>
    </rPh>
    <phoneticPr fontId="2"/>
  </si>
  <si>
    <t>―</t>
  </si>
  <si>
    <t>―</t>
    <phoneticPr fontId="2"/>
  </si>
  <si>
    <t>金額</t>
    <rPh sb="0" eb="2">
      <t>キンガク</t>
    </rPh>
    <phoneticPr fontId="2"/>
  </si>
  <si>
    <t>マージン</t>
    <phoneticPr fontId="2"/>
  </si>
  <si>
    <t>マージン据え置き企業</t>
    <rPh sb="4" eb="5">
      <t>ス</t>
    </rPh>
    <rPh sb="6" eb="7">
      <t>オ</t>
    </rPh>
    <rPh sb="8" eb="10">
      <t>キギョウ</t>
    </rPh>
    <phoneticPr fontId="2"/>
  </si>
  <si>
    <t>ﾌﾘ人材作成（マージン-5％）</t>
    <phoneticPr fontId="2"/>
  </si>
  <si>
    <t>ﾌﾘ人材作成（マージン-5％）</t>
    <rPh sb="2" eb="4">
      <t>ジンザイ</t>
    </rPh>
    <rPh sb="4" eb="6">
      <t>サクセイ</t>
    </rPh>
    <phoneticPr fontId="2"/>
  </si>
  <si>
    <t>求人ジャーナル紙面セット</t>
  </si>
  <si>
    <t>1案件</t>
  </si>
  <si>
    <t>定価（税抜）4000円</t>
  </si>
  <si>
    <t>ご依頼商品の合算としてマージンとなります</t>
  </si>
  <si>
    <t>例：1/6サイズ・50000円＋求人ジャーナル紙面セット4000円＝54000円　【54000円の20%】</t>
  </si>
  <si>
    <t>※1案件とは（1雇用形態・1職種・1勤務地）になります</t>
  </si>
  <si>
    <t>無効</t>
    <rPh sb="0" eb="2">
      <t>ムコウ</t>
    </rPh>
    <phoneticPr fontId="2"/>
  </si>
  <si>
    <t>2023年4月現在マージン据え置き企業</t>
    <rPh sb="4" eb="5">
      <t>ネン</t>
    </rPh>
    <rPh sb="6" eb="7">
      <t>ガツ</t>
    </rPh>
    <rPh sb="7" eb="9">
      <t>ゲンザイ</t>
    </rPh>
    <rPh sb="13" eb="14">
      <t>ス</t>
    </rPh>
    <rPh sb="15" eb="16">
      <t>オ</t>
    </rPh>
    <rPh sb="17" eb="19">
      <t>キギョウ</t>
    </rPh>
    <phoneticPr fontId="2"/>
  </si>
  <si>
    <t>　1/12</t>
    <phoneticPr fontId="2"/>
  </si>
  <si>
    <t>　2/2（見開き：2P）</t>
    <phoneticPr fontId="2"/>
  </si>
  <si>
    <t>　1/4（縦・横）</t>
    <rPh sb="5" eb="6">
      <t>タテ</t>
    </rPh>
    <rPh sb="7" eb="8">
      <t>ヨコ</t>
    </rPh>
    <phoneticPr fontId="2"/>
  </si>
  <si>
    <t>　1/1（1P）</t>
    <phoneticPr fontId="2"/>
  </si>
  <si>
    <t>　表2（表紙ウラ：1P）</t>
    <rPh sb="1" eb="2">
      <t>ヒョウ</t>
    </rPh>
    <phoneticPr fontId="1"/>
  </si>
  <si>
    <t>　表3（裏表紙ウラ：1P）</t>
    <rPh sb="1" eb="2">
      <t>ヒョウ</t>
    </rPh>
    <phoneticPr fontId="1"/>
  </si>
  <si>
    <t>　表4（裏表紙：1P）</t>
    <rPh sb="1" eb="2">
      <t>ヒョウ</t>
    </rPh>
    <rPh sb="4" eb="5">
      <t>ウラ</t>
    </rPh>
    <rPh sb="5" eb="7">
      <t>ヒョウシ</t>
    </rPh>
    <phoneticPr fontId="1"/>
  </si>
  <si>
    <t>※フリー当社作成の場合はマージン-5%</t>
    <rPh sb="4" eb="6">
      <t>トウシャ</t>
    </rPh>
    <rPh sb="6" eb="8">
      <t>サクセイ</t>
    </rPh>
    <rPh sb="9" eb="11">
      <t>バアイ</t>
    </rPh>
    <phoneticPr fontId="2"/>
  </si>
  <si>
    <t>フリー当社作成（マージン-5％）</t>
    <rPh sb="3" eb="5">
      <t>トウシャ</t>
    </rPh>
    <phoneticPr fontId="2"/>
  </si>
  <si>
    <t>マージン表</t>
    <rPh sb="4" eb="5">
      <t>ヒョウ</t>
    </rPh>
    <phoneticPr fontId="2"/>
  </si>
  <si>
    <t>例：1/6サイズ・55,000円＋求人ジャーナル紙面セット4,000円＝59,000円　【59,000円の20%】</t>
    <phoneticPr fontId="2"/>
  </si>
  <si>
    <t>枠サイズ</t>
    <rPh sb="0" eb="1">
      <t>ワク</t>
    </rPh>
    <phoneticPr fontId="2"/>
  </si>
  <si>
    <t>マージン率</t>
    <rPh sb="4" eb="5">
      <t>リツ</t>
    </rPh>
    <phoneticPr fontId="2"/>
  </si>
  <si>
    <t>（円）</t>
    <rPh sb="1" eb="2">
      <t>エン</t>
    </rPh>
    <phoneticPr fontId="2"/>
  </si>
  <si>
    <t>定価（税抜）</t>
    <phoneticPr fontId="2"/>
  </si>
  <si>
    <t>合同企業説明会プランにより異なる</t>
  </si>
  <si>
    <t>【人材ニュースネクスト】掲載マージン率（202506現在</t>
    <phoneticPr fontId="2"/>
  </si>
  <si>
    <t>定価-マージン</t>
    <rPh sb="0" eb="2">
      <t>テイカ</t>
    </rPh>
    <phoneticPr fontId="2"/>
  </si>
  <si>
    <t>●フリーペーパー求人誌</t>
    <rPh sb="8" eb="11">
      <t>キュウジンシ</t>
    </rPh>
    <phoneticPr fontId="2"/>
  </si>
  <si>
    <t>●求人ジャーナル紙面セット</t>
    <rPh sb="1" eb="3">
      <t>キュウジン</t>
    </rPh>
    <rPh sb="8" eb="10">
      <t>シメン</t>
    </rPh>
    <phoneticPr fontId="2"/>
  </si>
  <si>
    <t>●大枠特別プラン★2号掲載分（同原稿に限る）</t>
    <rPh sb="1" eb="3">
      <t>オオワク</t>
    </rPh>
    <rPh sb="3" eb="5">
      <t>トクベツ</t>
    </rPh>
    <phoneticPr fontId="2"/>
  </si>
  <si>
    <t>●合同企業説明会</t>
    <rPh sb="1" eb="3">
      <t>ゴウドウ</t>
    </rPh>
    <rPh sb="3" eb="5">
      <t>キギョウ</t>
    </rPh>
    <rPh sb="5" eb="8">
      <t>セツメイカイ</t>
    </rPh>
    <phoneticPr fontId="2"/>
  </si>
  <si>
    <t>定価-マージン</t>
    <rPh sb="0" eb="2">
      <t>テイカ</t>
    </rPh>
    <phoneticPr fontId="2"/>
  </si>
  <si>
    <t xml:space="preserve"> 1/1</t>
    <phoneticPr fontId="2"/>
  </si>
  <si>
    <t xml:space="preserve"> 1/2</t>
    <phoneticPr fontId="2"/>
  </si>
  <si>
    <t>※ご依頼商品の合算としてのマージンとなります</t>
    <rPh sb="2" eb="4">
      <t>イライ</t>
    </rPh>
    <rPh sb="4" eb="6">
      <t>ショウヒン</t>
    </rPh>
    <rPh sb="7" eb="9">
      <t>ガッサン</t>
    </rPh>
    <phoneticPr fontId="2"/>
  </si>
  <si>
    <t>●正社員の求人プラン★4号掲載分（同原稿に限る）</t>
    <rPh sb="1" eb="4">
      <t>セイシャイン</t>
    </rPh>
    <rPh sb="5" eb="7">
      <t>キュウジン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</si>
</sst>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2" tint="-0.249977111117893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2" tint="-0.24997711111789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rgb="FF1B1714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1" xfId="1" applyNumberFormat="1" applyFont="1" applyFill="1" applyBorder="1" applyAlignment="1">
      <alignment shrinkToFit="1"/>
    </xf>
    <xf numFmtId="49" fontId="4" fillId="0" borderId="1" xfId="1" applyNumberFormat="1" applyFont="1" applyBorder="1" applyAlignment="1">
      <alignment shrinkToFi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9" fontId="6" fillId="0" borderId="0" xfId="0" applyNumberFormat="1" applyFont="1">
      <alignment vertical="center"/>
    </xf>
    <xf numFmtId="9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0" fillId="0" borderId="2" xfId="2" applyFont="1" applyBorder="1">
      <alignment vertical="center"/>
    </xf>
    <xf numFmtId="38" fontId="6" fillId="0" borderId="2" xfId="2" applyFont="1" applyBorder="1">
      <alignment vertical="center"/>
    </xf>
    <xf numFmtId="38" fontId="11" fillId="0" borderId="2" xfId="2" applyFont="1" applyBorder="1">
      <alignment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11" fillId="0" borderId="2" xfId="2" applyFont="1" applyFill="1" applyBorder="1" applyAlignment="1">
      <alignment horizontal="right" vertical="center"/>
    </xf>
    <xf numFmtId="9" fontId="0" fillId="5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7" fillId="0" borderId="0" xfId="0" applyFont="1" applyBorder="1" applyAlignment="1">
      <alignment horizontal="right"/>
    </xf>
    <xf numFmtId="38" fontId="18" fillId="0" borderId="1" xfId="2" applyFont="1" applyBorder="1">
      <alignment vertical="center"/>
    </xf>
    <xf numFmtId="38" fontId="18" fillId="0" borderId="1" xfId="2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9" fontId="18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56" fontId="18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38" fontId="17" fillId="0" borderId="1" xfId="2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3" fontId="14" fillId="0" borderId="0" xfId="0" applyNumberFormat="1" applyFont="1" applyBorder="1">
      <alignment vertical="center"/>
    </xf>
    <xf numFmtId="0" fontId="18" fillId="0" borderId="1" xfId="0" applyFont="1" applyBorder="1">
      <alignment vertical="center"/>
    </xf>
    <xf numFmtId="0" fontId="18" fillId="0" borderId="0" xfId="0" applyFont="1">
      <alignment vertical="center"/>
    </xf>
    <xf numFmtId="3" fontId="18" fillId="0" borderId="1" xfId="0" applyNumberFormat="1" applyFont="1" applyBorder="1">
      <alignment vertical="center"/>
    </xf>
    <xf numFmtId="0" fontId="16" fillId="11" borderId="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9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 vertical="center"/>
    </xf>
    <xf numFmtId="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9" fontId="18" fillId="6" borderId="1" xfId="0" applyNumberFormat="1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9" fontId="18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9" fontId="0" fillId="8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9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3">
    <cellStyle name="桁区切り" xfId="2" builtinId="6"/>
    <cellStyle name="標準" xfId="0" builtinId="0"/>
    <cellStyle name="標準 2" xfId="1" xr:uid="{ECFD030B-D64D-40D2-A7DA-625F5D910D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961E2-058C-4E92-AE30-E784563CE9CA}">
  <sheetPr>
    <tabColor rgb="FFFFFF00"/>
    <pageSetUpPr fitToPage="1"/>
  </sheetPr>
  <dimension ref="A1:O39"/>
  <sheetViews>
    <sheetView tabSelected="1" topLeftCell="A28" workbookViewId="0">
      <selection activeCell="A39" sqref="A39:F39"/>
    </sheetView>
  </sheetViews>
  <sheetFormatPr defaultRowHeight="18"/>
  <cols>
    <col min="1" max="1" width="22.5" style="32" customWidth="1"/>
    <col min="2" max="2" width="13" style="32" customWidth="1"/>
    <col min="3" max="3" width="12.59765625" style="32" customWidth="1"/>
    <col min="4" max="4" width="15.796875" style="32" customWidth="1"/>
    <col min="5" max="5" width="12.59765625" style="33" customWidth="1"/>
    <col min="6" max="6" width="5.3984375" style="30" customWidth="1"/>
    <col min="8" max="8" width="24.796875" customWidth="1"/>
  </cols>
  <sheetData>
    <row r="1" spans="1:15" ht="22.2">
      <c r="A1" s="65" t="s">
        <v>53</v>
      </c>
      <c r="B1" s="65"/>
      <c r="C1" s="65"/>
      <c r="D1" s="65"/>
      <c r="E1" s="65"/>
      <c r="F1" s="65"/>
      <c r="I1" s="24"/>
      <c r="J1" s="24"/>
      <c r="K1" s="24"/>
      <c r="L1" s="24"/>
      <c r="M1" s="25"/>
      <c r="N1" s="26"/>
      <c r="O1" s="27"/>
    </row>
    <row r="2" spans="1:15">
      <c r="A2" s="56" t="s">
        <v>62</v>
      </c>
      <c r="B2" s="56"/>
      <c r="C2" s="56"/>
      <c r="D2" s="56"/>
      <c r="E2" s="56"/>
      <c r="F2" s="56"/>
      <c r="I2" s="24"/>
      <c r="J2" s="24"/>
      <c r="K2" s="24"/>
      <c r="L2" s="24"/>
      <c r="M2" s="25"/>
      <c r="N2" s="26"/>
      <c r="O2" s="27"/>
    </row>
    <row r="3" spans="1:15" s="13" customFormat="1" ht="18.600000000000001" customHeight="1">
      <c r="A3" s="51" t="s">
        <v>0</v>
      </c>
      <c r="B3" s="51" t="s">
        <v>16</v>
      </c>
      <c r="C3" s="51" t="s">
        <v>61</v>
      </c>
      <c r="D3" s="57" t="s">
        <v>17</v>
      </c>
      <c r="E3" s="57"/>
      <c r="F3" s="57"/>
      <c r="G3" s="24"/>
      <c r="H3" s="24"/>
      <c r="I3" s="24"/>
      <c r="J3" s="24"/>
      <c r="K3" s="25"/>
      <c r="L3" s="26"/>
      <c r="M3" s="27"/>
    </row>
    <row r="4" spans="1:15">
      <c r="A4" s="53" t="s">
        <v>44</v>
      </c>
      <c r="B4" s="38">
        <v>29000</v>
      </c>
      <c r="C4" s="39">
        <f>B4*(1-0.15)</f>
        <v>24650</v>
      </c>
      <c r="D4" s="61">
        <v>0.15</v>
      </c>
      <c r="E4" s="61"/>
      <c r="F4" s="61"/>
      <c r="G4" s="24"/>
      <c r="H4" s="24"/>
      <c r="I4" s="24"/>
      <c r="J4" s="24"/>
      <c r="K4" s="25"/>
      <c r="L4" s="26"/>
      <c r="M4" s="27"/>
    </row>
    <row r="5" spans="1:15">
      <c r="A5" s="53" t="s">
        <v>3</v>
      </c>
      <c r="B5" s="38">
        <v>40000</v>
      </c>
      <c r="C5" s="39">
        <f>B5*(1-0.15)</f>
        <v>34000</v>
      </c>
      <c r="D5" s="61"/>
      <c r="E5" s="61"/>
      <c r="F5" s="61"/>
      <c r="G5" s="24"/>
      <c r="H5" s="24"/>
      <c r="I5" s="24"/>
      <c r="J5" s="24"/>
      <c r="K5" s="25"/>
      <c r="L5" s="26"/>
      <c r="M5" s="27"/>
    </row>
    <row r="6" spans="1:15">
      <c r="A6" s="53" t="s">
        <v>4</v>
      </c>
      <c r="B6" s="38">
        <v>55000</v>
      </c>
      <c r="C6" s="39">
        <f>B6*(1-0.2)</f>
        <v>44000</v>
      </c>
      <c r="D6" s="60">
        <v>0.2</v>
      </c>
      <c r="E6" s="60"/>
      <c r="F6" s="60"/>
    </row>
    <row r="7" spans="1:15">
      <c r="A7" s="53" t="s">
        <v>46</v>
      </c>
      <c r="B7" s="38">
        <v>78000</v>
      </c>
      <c r="C7" s="39">
        <f>B7*(1-0.2)</f>
        <v>62400</v>
      </c>
      <c r="D7" s="60"/>
      <c r="E7" s="60"/>
      <c r="F7" s="60"/>
    </row>
    <row r="8" spans="1:15">
      <c r="A8" s="53" t="s">
        <v>6</v>
      </c>
      <c r="B8" s="38">
        <v>107000</v>
      </c>
      <c r="C8" s="39">
        <f>B8*(1-0.2)</f>
        <v>85600</v>
      </c>
      <c r="D8" s="60"/>
      <c r="E8" s="60"/>
      <c r="F8" s="60"/>
      <c r="H8" s="4" t="s">
        <v>43</v>
      </c>
    </row>
    <row r="9" spans="1:15">
      <c r="A9" s="53" t="s">
        <v>7</v>
      </c>
      <c r="B9" s="38">
        <v>145000</v>
      </c>
      <c r="C9" s="39">
        <f>B9*(1-0.25)</f>
        <v>108750</v>
      </c>
      <c r="D9" s="58">
        <v>0.25</v>
      </c>
      <c r="E9" s="58"/>
      <c r="F9" s="58"/>
      <c r="H9" s="3" t="s">
        <v>22</v>
      </c>
      <c r="I9" t="s">
        <v>42</v>
      </c>
    </row>
    <row r="10" spans="1:15">
      <c r="A10" s="53" t="s">
        <v>47</v>
      </c>
      <c r="B10" s="38">
        <v>250000</v>
      </c>
      <c r="C10" s="39">
        <f t="shared" ref="C10:C14" si="0">B10*(1-0.25)</f>
        <v>187500</v>
      </c>
      <c r="D10" s="58"/>
      <c r="E10" s="58"/>
      <c r="F10" s="58"/>
      <c r="H10" s="3" t="s">
        <v>23</v>
      </c>
      <c r="I10" t="s">
        <v>42</v>
      </c>
    </row>
    <row r="11" spans="1:15">
      <c r="A11" s="53" t="s">
        <v>45</v>
      </c>
      <c r="B11" s="38">
        <v>450000</v>
      </c>
      <c r="C11" s="39">
        <f>B11*(1-0.25)</f>
        <v>337500</v>
      </c>
      <c r="D11" s="58"/>
      <c r="E11" s="58"/>
      <c r="F11" s="58"/>
      <c r="H11" s="3" t="s">
        <v>24</v>
      </c>
      <c r="I11" t="s">
        <v>42</v>
      </c>
    </row>
    <row r="12" spans="1:15">
      <c r="A12" s="53" t="s">
        <v>48</v>
      </c>
      <c r="B12" s="38">
        <v>300000</v>
      </c>
      <c r="C12" s="39">
        <f t="shared" si="0"/>
        <v>225000</v>
      </c>
      <c r="D12" s="58"/>
      <c r="E12" s="58"/>
      <c r="F12" s="58"/>
      <c r="H12" s="2" t="s">
        <v>25</v>
      </c>
      <c r="I12" t="s">
        <v>42</v>
      </c>
    </row>
    <row r="13" spans="1:15">
      <c r="A13" s="53" t="s">
        <v>49</v>
      </c>
      <c r="B13" s="38">
        <v>270000</v>
      </c>
      <c r="C13" s="39">
        <f t="shared" si="0"/>
        <v>202500</v>
      </c>
      <c r="D13" s="58"/>
      <c r="E13" s="58"/>
      <c r="F13" s="58"/>
      <c r="H13" s="2" t="s">
        <v>26</v>
      </c>
      <c r="I13" s="29">
        <v>0.3</v>
      </c>
    </row>
    <row r="14" spans="1:15">
      <c r="A14" s="53" t="s">
        <v>50</v>
      </c>
      <c r="B14" s="38">
        <v>330000</v>
      </c>
      <c r="C14" s="39">
        <f t="shared" si="0"/>
        <v>247500</v>
      </c>
      <c r="D14" s="58"/>
      <c r="E14" s="58"/>
      <c r="F14" s="58"/>
      <c r="H14" s="2" t="s">
        <v>27</v>
      </c>
      <c r="I14" s="29">
        <v>0.3</v>
      </c>
    </row>
    <row r="15" spans="1:15">
      <c r="A15" s="31" t="s">
        <v>51</v>
      </c>
      <c r="F15" s="37" t="s">
        <v>57</v>
      </c>
      <c r="H15" s="28" t="s">
        <v>18</v>
      </c>
    </row>
    <row r="16" spans="1:15" s="28" customFormat="1" ht="16.2">
      <c r="A16" s="31"/>
      <c r="B16" s="31"/>
      <c r="C16" s="31"/>
      <c r="D16" s="31"/>
      <c r="E16" s="34"/>
      <c r="F16" s="35"/>
    </row>
    <row r="17" spans="1:6">
      <c r="A17" s="56" t="s">
        <v>63</v>
      </c>
      <c r="B17" s="56"/>
      <c r="C17" s="56"/>
      <c r="D17" s="56"/>
      <c r="E17" s="56"/>
      <c r="F17" s="56"/>
    </row>
    <row r="18" spans="1:6" s="54" customFormat="1">
      <c r="A18" s="45" t="s">
        <v>37</v>
      </c>
      <c r="B18" s="49" t="s">
        <v>58</v>
      </c>
      <c r="C18" s="55">
        <v>4000</v>
      </c>
      <c r="D18" s="91" t="s">
        <v>69</v>
      </c>
      <c r="E18" s="91"/>
      <c r="F18" s="91"/>
    </row>
    <row r="19" spans="1:6" s="28" customFormat="1" ht="16.2">
      <c r="A19" s="31"/>
      <c r="B19" s="31"/>
      <c r="C19" s="52"/>
      <c r="D19" s="31"/>
      <c r="E19" s="31"/>
      <c r="F19" s="37" t="s">
        <v>57</v>
      </c>
    </row>
    <row r="20" spans="1:6">
      <c r="A20" s="68" t="s">
        <v>54</v>
      </c>
      <c r="B20" s="68"/>
      <c r="C20" s="68"/>
      <c r="D20" s="68"/>
      <c r="E20" s="68"/>
      <c r="F20" s="68"/>
    </row>
    <row r="21" spans="1:6">
      <c r="A21" s="50" t="s">
        <v>41</v>
      </c>
      <c r="B21" s="50"/>
      <c r="C21" s="50"/>
      <c r="D21" s="50"/>
      <c r="E21" s="50"/>
      <c r="F21" s="50"/>
    </row>
    <row r="23" spans="1:6">
      <c r="A23" s="56" t="s">
        <v>64</v>
      </c>
      <c r="B23" s="56"/>
      <c r="C23" s="56"/>
      <c r="D23" s="56"/>
      <c r="E23" s="56"/>
      <c r="F23" s="56"/>
    </row>
    <row r="24" spans="1:6">
      <c r="A24" s="45" t="s">
        <v>0</v>
      </c>
      <c r="B24" s="49" t="s">
        <v>58</v>
      </c>
      <c r="C24" s="49" t="s">
        <v>61</v>
      </c>
      <c r="D24" s="57" t="s">
        <v>17</v>
      </c>
      <c r="E24" s="57"/>
      <c r="F24" s="57"/>
    </row>
    <row r="25" spans="1:6">
      <c r="A25" s="44" t="s">
        <v>68</v>
      </c>
      <c r="B25" s="48">
        <v>120000</v>
      </c>
      <c r="C25" s="48">
        <f>B25*(1-0.3)</f>
        <v>84000</v>
      </c>
      <c r="D25" s="67">
        <v>0.3</v>
      </c>
      <c r="E25" s="67"/>
      <c r="F25" s="67"/>
    </row>
    <row r="26" spans="1:6">
      <c r="A26" s="53" t="s">
        <v>67</v>
      </c>
      <c r="B26" s="48">
        <v>150000</v>
      </c>
      <c r="C26" s="48">
        <f>B26*(1-0.3)</f>
        <v>105000</v>
      </c>
      <c r="D26" s="67"/>
      <c r="E26" s="67"/>
      <c r="F26" s="67"/>
    </row>
    <row r="27" spans="1:6">
      <c r="B27" s="36"/>
      <c r="F27" s="37" t="s">
        <v>57</v>
      </c>
    </row>
    <row r="29" spans="1:6">
      <c r="A29" s="56" t="s">
        <v>70</v>
      </c>
      <c r="B29" s="56"/>
      <c r="C29" s="56"/>
      <c r="D29" s="56"/>
      <c r="E29" s="56"/>
      <c r="F29" s="56"/>
    </row>
    <row r="30" spans="1:6">
      <c r="A30" s="45" t="s">
        <v>0</v>
      </c>
      <c r="B30" s="49" t="s">
        <v>58</v>
      </c>
      <c r="C30" s="49" t="s">
        <v>61</v>
      </c>
      <c r="D30" s="57" t="s">
        <v>17</v>
      </c>
      <c r="E30" s="57"/>
      <c r="F30" s="57"/>
    </row>
    <row r="31" spans="1:6">
      <c r="A31" s="44" t="s">
        <v>68</v>
      </c>
      <c r="B31" s="47">
        <v>200000</v>
      </c>
      <c r="C31" s="48">
        <f>B31*(1-0.3)</f>
        <v>140000</v>
      </c>
      <c r="D31" s="67">
        <v>0.3</v>
      </c>
      <c r="E31" s="67"/>
      <c r="F31" s="67"/>
    </row>
    <row r="32" spans="1:6">
      <c r="A32" s="53" t="s">
        <v>67</v>
      </c>
      <c r="B32" s="47">
        <v>270000</v>
      </c>
      <c r="C32" s="48">
        <f>B32*(1-0.3)</f>
        <v>189000</v>
      </c>
      <c r="D32" s="67"/>
      <c r="E32" s="67"/>
      <c r="F32" s="67"/>
    </row>
    <row r="33" spans="1:6">
      <c r="F33" s="37" t="s">
        <v>57</v>
      </c>
    </row>
    <row r="35" spans="1:6">
      <c r="A35" s="56" t="s">
        <v>65</v>
      </c>
      <c r="B35" s="56"/>
      <c r="C35" s="56"/>
      <c r="D35" s="56"/>
      <c r="E35" s="56"/>
      <c r="F35" s="56"/>
    </row>
    <row r="36" spans="1:6">
      <c r="A36" s="66" t="s">
        <v>58</v>
      </c>
      <c r="B36" s="66"/>
      <c r="C36" s="66"/>
      <c r="D36" s="57" t="s">
        <v>17</v>
      </c>
      <c r="E36" s="57"/>
      <c r="F36" s="57"/>
    </row>
    <row r="37" spans="1:6">
      <c r="A37" s="71" t="s">
        <v>59</v>
      </c>
      <c r="B37" s="71"/>
      <c r="C37" s="71"/>
      <c r="D37" s="67">
        <v>0.3</v>
      </c>
      <c r="E37" s="67"/>
      <c r="F37" s="67"/>
    </row>
    <row r="38" spans="1:6">
      <c r="F38" s="37" t="s">
        <v>57</v>
      </c>
    </row>
    <row r="39" spans="1:6">
      <c r="A39" s="69" t="s">
        <v>60</v>
      </c>
      <c r="B39" s="70"/>
      <c r="C39" s="70"/>
      <c r="D39" s="70"/>
      <c r="E39" s="70"/>
      <c r="F39" s="70"/>
    </row>
  </sheetData>
  <mergeCells count="21">
    <mergeCell ref="A36:C36"/>
    <mergeCell ref="D36:F36"/>
    <mergeCell ref="A37:C37"/>
    <mergeCell ref="D37:F37"/>
    <mergeCell ref="A39:F39"/>
    <mergeCell ref="D3:F3"/>
    <mergeCell ref="D4:F5"/>
    <mergeCell ref="D6:F8"/>
    <mergeCell ref="D9:F14"/>
    <mergeCell ref="D24:F24"/>
    <mergeCell ref="D25:F26"/>
    <mergeCell ref="A29:F29"/>
    <mergeCell ref="D30:F30"/>
    <mergeCell ref="D31:F32"/>
    <mergeCell ref="A35:F35"/>
    <mergeCell ref="A17:F17"/>
    <mergeCell ref="D18:F18"/>
    <mergeCell ref="A20:F20"/>
    <mergeCell ref="A23:F23"/>
    <mergeCell ref="A1:F1"/>
    <mergeCell ref="A2:F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C3916-FEC6-4413-B0F7-CA80F6CEFDCE}">
  <sheetPr>
    <tabColor rgb="FFFFFF00"/>
    <pageSetUpPr fitToPage="1"/>
  </sheetPr>
  <dimension ref="A1:O39"/>
  <sheetViews>
    <sheetView topLeftCell="A22" workbookViewId="0">
      <selection activeCell="H25" sqref="H25"/>
    </sheetView>
  </sheetViews>
  <sheetFormatPr defaultRowHeight="18"/>
  <cols>
    <col min="1" max="1" width="22.5" style="32" customWidth="1"/>
    <col min="2" max="2" width="13" style="32" customWidth="1"/>
    <col min="3" max="3" width="12.59765625" style="32" customWidth="1"/>
    <col min="4" max="4" width="15.796875" style="32" customWidth="1"/>
    <col min="5" max="5" width="12.59765625" style="33" customWidth="1"/>
    <col min="6" max="6" width="16" style="30" customWidth="1"/>
    <col min="8" max="8" width="24.796875" customWidth="1"/>
  </cols>
  <sheetData>
    <row r="1" spans="1:15" ht="22.2">
      <c r="A1" s="65" t="s">
        <v>53</v>
      </c>
      <c r="B1" s="65"/>
      <c r="C1" s="65"/>
      <c r="D1" s="65"/>
      <c r="E1" s="65"/>
      <c r="F1" s="65"/>
      <c r="I1" s="24"/>
      <c r="J1" s="24"/>
      <c r="K1" s="24"/>
      <c r="L1" s="24"/>
      <c r="M1" s="25"/>
      <c r="N1" s="26"/>
      <c r="O1" s="27"/>
    </row>
    <row r="2" spans="1:15">
      <c r="A2" s="56" t="s">
        <v>62</v>
      </c>
      <c r="B2" s="56"/>
      <c r="C2" s="56"/>
      <c r="D2" s="56"/>
      <c r="E2" s="56"/>
      <c r="F2" s="56"/>
      <c r="I2" s="24"/>
      <c r="J2" s="24"/>
      <c r="K2" s="24"/>
      <c r="L2" s="24"/>
      <c r="M2" s="25"/>
      <c r="N2" s="26"/>
      <c r="O2" s="27"/>
    </row>
    <row r="3" spans="1:15" s="13" customFormat="1" ht="18.600000000000001" customHeight="1">
      <c r="A3" s="42" t="s">
        <v>0</v>
      </c>
      <c r="B3" s="42" t="s">
        <v>16</v>
      </c>
      <c r="C3" s="42" t="s">
        <v>66</v>
      </c>
      <c r="D3" s="42" t="s">
        <v>17</v>
      </c>
      <c r="E3" s="73" t="s">
        <v>52</v>
      </c>
      <c r="F3" s="73"/>
      <c r="I3" s="24"/>
      <c r="J3" s="24"/>
      <c r="K3" s="24"/>
      <c r="L3" s="24"/>
      <c r="M3" s="25"/>
      <c r="N3" s="26"/>
      <c r="O3" s="27"/>
    </row>
    <row r="4" spans="1:15">
      <c r="A4" s="43" t="s">
        <v>44</v>
      </c>
      <c r="B4" s="38">
        <v>29000</v>
      </c>
      <c r="C4" s="39">
        <f>B4*(1-0.15)</f>
        <v>24650</v>
      </c>
      <c r="D4" s="61">
        <v>0.15</v>
      </c>
      <c r="E4" s="40" t="s">
        <v>29</v>
      </c>
      <c r="F4" s="40" t="s">
        <v>29</v>
      </c>
      <c r="I4" s="24"/>
      <c r="J4" s="24"/>
      <c r="K4" s="24"/>
      <c r="L4" s="24"/>
      <c r="M4" s="25"/>
      <c r="N4" s="26"/>
      <c r="O4" s="27"/>
    </row>
    <row r="5" spans="1:15">
      <c r="A5" s="43" t="s">
        <v>3</v>
      </c>
      <c r="B5" s="38">
        <v>40000</v>
      </c>
      <c r="C5" s="39">
        <f>B5*(1-0.15)</f>
        <v>34000</v>
      </c>
      <c r="D5" s="62"/>
      <c r="E5" s="39">
        <f>B5*(1-0.1)</f>
        <v>36000</v>
      </c>
      <c r="F5" s="41">
        <v>0.1</v>
      </c>
      <c r="I5" s="24"/>
      <c r="J5" s="24"/>
      <c r="K5" s="24"/>
      <c r="L5" s="24"/>
      <c r="M5" s="25"/>
      <c r="N5" s="26"/>
      <c r="O5" s="27"/>
    </row>
    <row r="6" spans="1:15">
      <c r="A6" s="43" t="s">
        <v>4</v>
      </c>
      <c r="B6" s="38">
        <v>55000</v>
      </c>
      <c r="C6" s="39">
        <f>B6*(1-0.2)</f>
        <v>44000</v>
      </c>
      <c r="D6" s="60">
        <v>0.2</v>
      </c>
      <c r="E6" s="39">
        <f>B6*(1-0.15)</f>
        <v>46750</v>
      </c>
      <c r="F6" s="64">
        <v>0.15</v>
      </c>
    </row>
    <row r="7" spans="1:15">
      <c r="A7" s="43" t="s">
        <v>46</v>
      </c>
      <c r="B7" s="38">
        <v>78000</v>
      </c>
      <c r="C7" s="39">
        <f>B7*(1-0.2)</f>
        <v>62400</v>
      </c>
      <c r="D7" s="63"/>
      <c r="E7" s="39">
        <f>B7*(1-0.15)</f>
        <v>66300</v>
      </c>
      <c r="F7" s="64"/>
    </row>
    <row r="8" spans="1:15">
      <c r="A8" s="43" t="s">
        <v>6</v>
      </c>
      <c r="B8" s="38">
        <v>107000</v>
      </c>
      <c r="C8" s="39">
        <f>B8*(1-0.2)</f>
        <v>85600</v>
      </c>
      <c r="D8" s="63"/>
      <c r="E8" s="39">
        <f>B8*(1-0.15)</f>
        <v>90950</v>
      </c>
      <c r="F8" s="64"/>
      <c r="H8" s="4" t="s">
        <v>43</v>
      </c>
    </row>
    <row r="9" spans="1:15">
      <c r="A9" s="43" t="s">
        <v>7</v>
      </c>
      <c r="B9" s="38">
        <v>145000</v>
      </c>
      <c r="C9" s="39">
        <f>B9*(1-0.25)</f>
        <v>108750</v>
      </c>
      <c r="D9" s="58">
        <v>0.25</v>
      </c>
      <c r="E9" s="39">
        <f>B9*(1-0.2)</f>
        <v>116000</v>
      </c>
      <c r="F9" s="60">
        <v>0.2</v>
      </c>
      <c r="H9" s="3" t="s">
        <v>22</v>
      </c>
      <c r="I9" t="s">
        <v>42</v>
      </c>
    </row>
    <row r="10" spans="1:15">
      <c r="A10" s="43" t="s">
        <v>47</v>
      </c>
      <c r="B10" s="38">
        <v>250000</v>
      </c>
      <c r="C10" s="39">
        <f t="shared" ref="C10:C14" si="0">B10*(1-0.25)</f>
        <v>187500</v>
      </c>
      <c r="D10" s="59"/>
      <c r="E10" s="39">
        <f>B10*(1-0.2)</f>
        <v>200000</v>
      </c>
      <c r="F10" s="60"/>
      <c r="H10" s="3" t="s">
        <v>23</v>
      </c>
      <c r="I10" t="s">
        <v>42</v>
      </c>
    </row>
    <row r="11" spans="1:15">
      <c r="A11" s="43" t="s">
        <v>45</v>
      </c>
      <c r="B11" s="38">
        <v>450000</v>
      </c>
      <c r="C11" s="39">
        <f>B11*(1-0.25)</f>
        <v>337500</v>
      </c>
      <c r="D11" s="59"/>
      <c r="E11" s="39">
        <f t="shared" ref="E11:E14" si="1">B11*(1-0.2)</f>
        <v>360000</v>
      </c>
      <c r="F11" s="60"/>
      <c r="H11" s="3" t="s">
        <v>24</v>
      </c>
      <c r="I11" t="s">
        <v>42</v>
      </c>
    </row>
    <row r="12" spans="1:15">
      <c r="A12" s="43" t="s">
        <v>48</v>
      </c>
      <c r="B12" s="38">
        <v>300000</v>
      </c>
      <c r="C12" s="39">
        <f t="shared" si="0"/>
        <v>225000</v>
      </c>
      <c r="D12" s="59"/>
      <c r="E12" s="39">
        <f t="shared" si="1"/>
        <v>240000</v>
      </c>
      <c r="F12" s="60"/>
      <c r="H12" s="2" t="s">
        <v>25</v>
      </c>
      <c r="I12" t="s">
        <v>42</v>
      </c>
    </row>
    <row r="13" spans="1:15">
      <c r="A13" s="43" t="s">
        <v>49</v>
      </c>
      <c r="B13" s="38">
        <v>270000</v>
      </c>
      <c r="C13" s="39">
        <f t="shared" si="0"/>
        <v>202500</v>
      </c>
      <c r="D13" s="59"/>
      <c r="E13" s="39">
        <f t="shared" si="1"/>
        <v>216000</v>
      </c>
      <c r="F13" s="60"/>
      <c r="H13" s="2" t="s">
        <v>26</v>
      </c>
      <c r="I13" s="29">
        <v>0.3</v>
      </c>
    </row>
    <row r="14" spans="1:15">
      <c r="A14" s="43" t="s">
        <v>50</v>
      </c>
      <c r="B14" s="38">
        <v>330000</v>
      </c>
      <c r="C14" s="39">
        <f t="shared" si="0"/>
        <v>247500</v>
      </c>
      <c r="D14" s="59"/>
      <c r="E14" s="39">
        <f t="shared" si="1"/>
        <v>264000</v>
      </c>
      <c r="F14" s="60"/>
      <c r="H14" s="2" t="s">
        <v>27</v>
      </c>
      <c r="I14" s="29">
        <v>0.3</v>
      </c>
    </row>
    <row r="15" spans="1:15">
      <c r="A15" s="31" t="s">
        <v>51</v>
      </c>
      <c r="F15" s="37" t="s">
        <v>57</v>
      </c>
      <c r="H15" s="28" t="s">
        <v>18</v>
      </c>
    </row>
    <row r="16" spans="1:15" s="28" customFormat="1" ht="16.2">
      <c r="A16" s="31"/>
      <c r="B16" s="31"/>
      <c r="C16" s="31"/>
      <c r="D16" s="31"/>
      <c r="E16" s="34"/>
      <c r="F16" s="35"/>
    </row>
    <row r="17" spans="1:6">
      <c r="A17" s="56" t="s">
        <v>63</v>
      </c>
      <c r="B17" s="56"/>
      <c r="C17" s="56"/>
      <c r="D17" s="56"/>
      <c r="E17" s="56"/>
      <c r="F17" s="56"/>
    </row>
    <row r="18" spans="1:6" s="54" customFormat="1">
      <c r="A18" s="45" t="s">
        <v>37</v>
      </c>
      <c r="B18" s="49" t="s">
        <v>58</v>
      </c>
      <c r="C18" s="55">
        <v>4000</v>
      </c>
      <c r="D18" s="72" t="s">
        <v>69</v>
      </c>
      <c r="E18" s="72"/>
      <c r="F18" s="72"/>
    </row>
    <row r="19" spans="1:6" s="28" customFormat="1" ht="16.2">
      <c r="A19" s="31"/>
      <c r="B19" s="31"/>
      <c r="C19" s="52"/>
      <c r="D19" s="31"/>
      <c r="E19" s="31"/>
      <c r="F19" s="37" t="s">
        <v>57</v>
      </c>
    </row>
    <row r="20" spans="1:6">
      <c r="A20" s="68" t="s">
        <v>54</v>
      </c>
      <c r="B20" s="68"/>
      <c r="C20" s="68"/>
      <c r="D20" s="68"/>
      <c r="E20" s="68"/>
      <c r="F20" s="68"/>
    </row>
    <row r="21" spans="1:6">
      <c r="A21" s="46" t="s">
        <v>41</v>
      </c>
      <c r="B21" s="46"/>
      <c r="C21" s="46"/>
      <c r="D21" s="46"/>
      <c r="E21" s="46"/>
      <c r="F21" s="46"/>
    </row>
    <row r="23" spans="1:6">
      <c r="A23" s="56" t="s">
        <v>64</v>
      </c>
      <c r="B23" s="56"/>
      <c r="C23" s="56"/>
      <c r="D23" s="56"/>
      <c r="E23" s="56"/>
      <c r="F23" s="56"/>
    </row>
    <row r="24" spans="1:6">
      <c r="A24" s="45" t="s">
        <v>55</v>
      </c>
      <c r="B24" s="49" t="s">
        <v>58</v>
      </c>
      <c r="C24" s="49" t="s">
        <v>61</v>
      </c>
      <c r="D24" s="57" t="s">
        <v>56</v>
      </c>
      <c r="E24" s="57"/>
      <c r="F24" s="57"/>
    </row>
    <row r="25" spans="1:6">
      <c r="A25" s="44" t="s">
        <v>68</v>
      </c>
      <c r="B25" s="48">
        <v>120000</v>
      </c>
      <c r="C25" s="48">
        <f>B25*(1-0.3)</f>
        <v>84000</v>
      </c>
      <c r="D25" s="67">
        <v>0.3</v>
      </c>
      <c r="E25" s="67"/>
      <c r="F25" s="67"/>
    </row>
    <row r="26" spans="1:6">
      <c r="A26" s="43" t="s">
        <v>67</v>
      </c>
      <c r="B26" s="48">
        <v>150000</v>
      </c>
      <c r="C26" s="48">
        <f>B26*(1-0.3)</f>
        <v>105000</v>
      </c>
      <c r="D26" s="67"/>
      <c r="E26" s="67"/>
      <c r="F26" s="67"/>
    </row>
    <row r="27" spans="1:6">
      <c r="B27" s="36"/>
      <c r="F27" s="37" t="s">
        <v>57</v>
      </c>
    </row>
    <row r="29" spans="1:6">
      <c r="A29" s="56" t="s">
        <v>70</v>
      </c>
      <c r="B29" s="56"/>
      <c r="C29" s="56"/>
      <c r="D29" s="56"/>
      <c r="E29" s="56"/>
      <c r="F29" s="56"/>
    </row>
    <row r="30" spans="1:6">
      <c r="A30" s="45" t="s">
        <v>0</v>
      </c>
      <c r="B30" s="49" t="s">
        <v>58</v>
      </c>
      <c r="C30" s="49" t="s">
        <v>61</v>
      </c>
      <c r="D30" s="57" t="s">
        <v>17</v>
      </c>
      <c r="E30" s="57"/>
      <c r="F30" s="57"/>
    </row>
    <row r="31" spans="1:6">
      <c r="A31" s="44" t="s">
        <v>68</v>
      </c>
      <c r="B31" s="47">
        <v>200000</v>
      </c>
      <c r="C31" s="48">
        <f>B31*(1-0.3)</f>
        <v>140000</v>
      </c>
      <c r="D31" s="67">
        <v>0.3</v>
      </c>
      <c r="E31" s="67"/>
      <c r="F31" s="67"/>
    </row>
    <row r="32" spans="1:6">
      <c r="A32" s="43" t="s">
        <v>67</v>
      </c>
      <c r="B32" s="47">
        <v>270000</v>
      </c>
      <c r="C32" s="48">
        <f>B32*(1-0.3)</f>
        <v>189000</v>
      </c>
      <c r="D32" s="67"/>
      <c r="E32" s="67"/>
      <c r="F32" s="67"/>
    </row>
    <row r="33" spans="1:6">
      <c r="F33" s="37" t="s">
        <v>57</v>
      </c>
    </row>
    <row r="35" spans="1:6">
      <c r="A35" s="56" t="s">
        <v>65</v>
      </c>
      <c r="B35" s="56"/>
      <c r="C35" s="56"/>
      <c r="D35" s="56"/>
      <c r="E35" s="56"/>
      <c r="F35" s="56"/>
    </row>
    <row r="36" spans="1:6">
      <c r="A36" s="66" t="s">
        <v>58</v>
      </c>
      <c r="B36" s="66"/>
      <c r="C36" s="66"/>
      <c r="D36" s="57" t="s">
        <v>17</v>
      </c>
      <c r="E36" s="57"/>
      <c r="F36" s="57"/>
    </row>
    <row r="37" spans="1:6">
      <c r="A37" s="71" t="s">
        <v>59</v>
      </c>
      <c r="B37" s="71"/>
      <c r="C37" s="71"/>
      <c r="D37" s="67">
        <v>0.3</v>
      </c>
      <c r="E37" s="67"/>
      <c r="F37" s="67"/>
    </row>
    <row r="38" spans="1:6">
      <c r="F38" s="37" t="s">
        <v>57</v>
      </c>
    </row>
    <row r="39" spans="1:6">
      <c r="A39" s="69" t="s">
        <v>60</v>
      </c>
      <c r="B39" s="70"/>
      <c r="C39" s="70"/>
      <c r="D39" s="70"/>
      <c r="E39" s="70"/>
      <c r="F39" s="70"/>
    </row>
  </sheetData>
  <mergeCells count="23">
    <mergeCell ref="A1:F1"/>
    <mergeCell ref="A36:C36"/>
    <mergeCell ref="D37:F37"/>
    <mergeCell ref="A20:F20"/>
    <mergeCell ref="A39:F39"/>
    <mergeCell ref="A37:C37"/>
    <mergeCell ref="A35:F35"/>
    <mergeCell ref="D36:F36"/>
    <mergeCell ref="D25:F26"/>
    <mergeCell ref="D30:F30"/>
    <mergeCell ref="D31:F32"/>
    <mergeCell ref="D18:F18"/>
    <mergeCell ref="A23:F23"/>
    <mergeCell ref="A29:F29"/>
    <mergeCell ref="E3:F3"/>
    <mergeCell ref="A2:F2"/>
    <mergeCell ref="A17:F17"/>
    <mergeCell ref="D24:F24"/>
    <mergeCell ref="D9:D14"/>
    <mergeCell ref="F9:F14"/>
    <mergeCell ref="D4:D5"/>
    <mergeCell ref="D6:D8"/>
    <mergeCell ref="F6:F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1DE4-7E41-4FEA-98F9-0A32E3064008}">
  <sheetPr>
    <tabColor rgb="FFFFFF00"/>
    <pageSetUpPr fitToPage="1"/>
  </sheetPr>
  <dimension ref="B1:R28"/>
  <sheetViews>
    <sheetView workbookViewId="0">
      <selection activeCell="Q26" sqref="A1:Q26"/>
    </sheetView>
  </sheetViews>
  <sheetFormatPr defaultRowHeight="18"/>
  <cols>
    <col min="2" max="2" width="16" customWidth="1"/>
    <col min="3" max="3" width="10.19921875" bestFit="1" customWidth="1"/>
    <col min="4" max="4" width="7.296875" customWidth="1"/>
    <col min="5" max="5" width="8.59765625" customWidth="1"/>
    <col min="6" max="6" width="9.796875" customWidth="1"/>
    <col min="7" max="7" width="13.09765625" style="5" customWidth="1"/>
    <col min="8" max="8" width="4.796875" style="5" bestFit="1" customWidth="1"/>
    <col min="9" max="9" width="4.69921875" style="7" customWidth="1"/>
    <col min="10" max="10" width="2.796875" customWidth="1"/>
    <col min="11" max="11" width="15.296875" customWidth="1"/>
    <col min="12" max="12" width="10.19921875" bestFit="1" customWidth="1"/>
    <col min="13" max="13" width="6.69921875" customWidth="1"/>
    <col min="14" max="14" width="7.8984375" bestFit="1" customWidth="1"/>
    <col min="15" max="15" width="10.8984375" customWidth="1"/>
    <col min="16" max="16" width="11.296875" style="10" customWidth="1"/>
    <col min="17" max="17" width="8.19921875" style="6" customWidth="1"/>
    <col min="18" max="18" width="4.5" style="7" customWidth="1"/>
  </cols>
  <sheetData>
    <row r="1" spans="2:18" ht="19.8">
      <c r="B1" s="74" t="s">
        <v>33</v>
      </c>
      <c r="C1" s="74"/>
      <c r="D1" s="78" t="s">
        <v>19</v>
      </c>
      <c r="E1" s="78"/>
      <c r="F1" s="78"/>
      <c r="G1" s="78"/>
      <c r="H1" s="78"/>
      <c r="K1" s="79" t="s">
        <v>20</v>
      </c>
      <c r="L1" s="79"/>
      <c r="M1" s="78" t="s">
        <v>19</v>
      </c>
      <c r="N1" s="78"/>
      <c r="O1" s="78"/>
      <c r="P1" s="78"/>
      <c r="Q1" s="78"/>
    </row>
    <row r="2" spans="2:18" s="13" customFormat="1" ht="18.600000000000001" customHeight="1">
      <c r="B2" s="14" t="s">
        <v>0</v>
      </c>
      <c r="C2" s="14" t="s">
        <v>16</v>
      </c>
      <c r="D2" s="14" t="s">
        <v>32</v>
      </c>
      <c r="E2" s="14" t="s">
        <v>31</v>
      </c>
      <c r="F2" s="14" t="s">
        <v>17</v>
      </c>
      <c r="G2" s="75" t="s">
        <v>35</v>
      </c>
      <c r="H2" s="75"/>
      <c r="I2" s="12"/>
      <c r="K2" s="14" t="s">
        <v>0</v>
      </c>
      <c r="L2" s="14" t="s">
        <v>16</v>
      </c>
      <c r="M2" s="14" t="s">
        <v>32</v>
      </c>
      <c r="N2" s="14" t="s">
        <v>31</v>
      </c>
      <c r="O2" s="14" t="s">
        <v>17</v>
      </c>
      <c r="P2" s="75" t="s">
        <v>34</v>
      </c>
      <c r="Q2" s="75"/>
      <c r="R2" s="12"/>
    </row>
    <row r="3" spans="2:18">
      <c r="B3" s="15" t="s">
        <v>1</v>
      </c>
      <c r="C3" s="16">
        <v>19000</v>
      </c>
      <c r="D3" s="17">
        <v>3800</v>
      </c>
      <c r="E3" s="18">
        <v>15200</v>
      </c>
      <c r="F3" s="84">
        <v>0.2</v>
      </c>
      <c r="G3" s="19" t="s">
        <v>29</v>
      </c>
      <c r="H3" s="19" t="s">
        <v>29</v>
      </c>
      <c r="K3" s="15" t="s">
        <v>1</v>
      </c>
      <c r="L3" s="16">
        <v>19000</v>
      </c>
      <c r="M3" s="17">
        <v>2850</v>
      </c>
      <c r="N3" s="18">
        <v>16150</v>
      </c>
      <c r="O3" s="86">
        <v>0.15</v>
      </c>
      <c r="P3" s="23" t="s">
        <v>29</v>
      </c>
      <c r="Q3" s="23" t="s">
        <v>30</v>
      </c>
    </row>
    <row r="4" spans="2:18">
      <c r="B4" s="15" t="s">
        <v>2</v>
      </c>
      <c r="C4" s="16">
        <v>26000</v>
      </c>
      <c r="D4" s="17">
        <v>5200</v>
      </c>
      <c r="E4" s="18">
        <v>20800</v>
      </c>
      <c r="F4" s="85"/>
      <c r="G4" s="20" t="s">
        <v>29</v>
      </c>
      <c r="H4" s="20" t="s">
        <v>29</v>
      </c>
      <c r="K4" s="15" t="s">
        <v>2</v>
      </c>
      <c r="L4" s="16">
        <v>26000</v>
      </c>
      <c r="M4" s="17">
        <v>3900</v>
      </c>
      <c r="N4" s="18">
        <v>22100</v>
      </c>
      <c r="O4" s="87"/>
      <c r="P4" s="23" t="s">
        <v>29</v>
      </c>
      <c r="Q4" s="23" t="s">
        <v>29</v>
      </c>
    </row>
    <row r="5" spans="2:18">
      <c r="B5" s="15" t="s">
        <v>3</v>
      </c>
      <c r="C5" s="16">
        <v>37000</v>
      </c>
      <c r="D5" s="17">
        <v>7400</v>
      </c>
      <c r="E5" s="18">
        <v>29600</v>
      </c>
      <c r="F5" s="85"/>
      <c r="G5" s="21">
        <f>C5*85%</f>
        <v>31450</v>
      </c>
      <c r="H5" s="22">
        <v>0.15</v>
      </c>
      <c r="I5" s="8">
        <v>0.85</v>
      </c>
      <c r="K5" s="15" t="s">
        <v>3</v>
      </c>
      <c r="L5" s="16">
        <v>37000</v>
      </c>
      <c r="M5" s="17">
        <v>5550</v>
      </c>
      <c r="N5" s="18">
        <v>31450</v>
      </c>
      <c r="O5" s="87"/>
      <c r="P5" s="21">
        <f>L5*R5</f>
        <v>33300</v>
      </c>
      <c r="Q5" s="22">
        <v>0.1</v>
      </c>
      <c r="R5" s="8">
        <v>0.9</v>
      </c>
    </row>
    <row r="6" spans="2:18">
      <c r="B6" s="15" t="s">
        <v>4</v>
      </c>
      <c r="C6" s="16">
        <v>50000</v>
      </c>
      <c r="D6" s="17">
        <v>15000</v>
      </c>
      <c r="E6" s="18">
        <v>35000</v>
      </c>
      <c r="F6" s="80">
        <v>0.3</v>
      </c>
      <c r="G6" s="21">
        <f>C6*75%</f>
        <v>37500</v>
      </c>
      <c r="H6" s="76">
        <v>0.25</v>
      </c>
      <c r="I6" s="8">
        <v>0.75</v>
      </c>
      <c r="K6" s="15" t="s">
        <v>4</v>
      </c>
      <c r="L6" s="16">
        <v>50000</v>
      </c>
      <c r="M6" s="17">
        <v>10000</v>
      </c>
      <c r="N6" s="18">
        <v>40000</v>
      </c>
      <c r="O6" s="77">
        <v>0.2</v>
      </c>
      <c r="P6" s="21">
        <f>L6*R6</f>
        <v>42500</v>
      </c>
      <c r="Q6" s="76">
        <v>0.15</v>
      </c>
      <c r="R6" s="9">
        <v>0.85</v>
      </c>
    </row>
    <row r="7" spans="2:18">
      <c r="B7" s="15" t="s">
        <v>5</v>
      </c>
      <c r="C7" s="16">
        <v>73000</v>
      </c>
      <c r="D7" s="17">
        <v>21900</v>
      </c>
      <c r="E7" s="18">
        <v>51100</v>
      </c>
      <c r="F7" s="81"/>
      <c r="G7" s="21">
        <f t="shared" ref="G7:G8" si="0">C7*75%</f>
        <v>54750</v>
      </c>
      <c r="H7" s="76"/>
      <c r="I7" s="8">
        <v>0.75</v>
      </c>
      <c r="K7" s="15" t="s">
        <v>5</v>
      </c>
      <c r="L7" s="16">
        <v>73000</v>
      </c>
      <c r="M7" s="17">
        <v>14600</v>
      </c>
      <c r="N7" s="18">
        <v>58400</v>
      </c>
      <c r="O7" s="88"/>
      <c r="P7" s="21">
        <f>L7*R6</f>
        <v>62050</v>
      </c>
      <c r="Q7" s="76"/>
      <c r="R7" s="9">
        <v>0.85</v>
      </c>
    </row>
    <row r="8" spans="2:18">
      <c r="B8" s="15" t="s">
        <v>6</v>
      </c>
      <c r="C8" s="16">
        <v>98000</v>
      </c>
      <c r="D8" s="17">
        <v>29400</v>
      </c>
      <c r="E8" s="18">
        <v>68600</v>
      </c>
      <c r="F8" s="81"/>
      <c r="G8" s="21">
        <f t="shared" si="0"/>
        <v>73500</v>
      </c>
      <c r="H8" s="76"/>
      <c r="I8" s="8">
        <v>0.75</v>
      </c>
      <c r="K8" s="15" t="s">
        <v>6</v>
      </c>
      <c r="L8" s="16">
        <v>98000</v>
      </c>
      <c r="M8" s="17">
        <v>19600</v>
      </c>
      <c r="N8" s="18">
        <v>78400</v>
      </c>
      <c r="O8" s="88"/>
      <c r="P8" s="21">
        <f>L8*R6</f>
        <v>83300</v>
      </c>
      <c r="Q8" s="76"/>
      <c r="R8" s="9">
        <v>0.85</v>
      </c>
    </row>
    <row r="9" spans="2:18">
      <c r="B9" s="15" t="s">
        <v>7</v>
      </c>
      <c r="C9" s="16">
        <v>135000</v>
      </c>
      <c r="D9" s="17">
        <v>54000</v>
      </c>
      <c r="E9" s="18">
        <v>81000</v>
      </c>
      <c r="F9" s="82">
        <v>0.4</v>
      </c>
      <c r="G9" s="21">
        <f>C9*65%</f>
        <v>87750</v>
      </c>
      <c r="H9" s="77">
        <v>0.35</v>
      </c>
      <c r="I9" s="8">
        <v>0.65</v>
      </c>
      <c r="K9" s="15" t="s">
        <v>7</v>
      </c>
      <c r="L9" s="16">
        <v>135000</v>
      </c>
      <c r="M9" s="17">
        <v>33750</v>
      </c>
      <c r="N9" s="18">
        <v>101250</v>
      </c>
      <c r="O9" s="89">
        <v>0.25</v>
      </c>
      <c r="P9" s="21">
        <f>L9*R9</f>
        <v>108000</v>
      </c>
      <c r="Q9" s="77">
        <v>0.2</v>
      </c>
      <c r="R9" s="8">
        <v>0.8</v>
      </c>
    </row>
    <row r="10" spans="2:18">
      <c r="B10" s="15" t="s">
        <v>8</v>
      </c>
      <c r="C10" s="16">
        <v>170000</v>
      </c>
      <c r="D10" s="17">
        <v>68000</v>
      </c>
      <c r="E10" s="18">
        <v>102000</v>
      </c>
      <c r="F10" s="83"/>
      <c r="G10" s="21">
        <f t="shared" ref="G10:G17" si="1">C10*65%</f>
        <v>110500</v>
      </c>
      <c r="H10" s="77"/>
      <c r="I10" s="8">
        <v>0.65</v>
      </c>
      <c r="K10" s="15" t="s">
        <v>8</v>
      </c>
      <c r="L10" s="16">
        <v>170000</v>
      </c>
      <c r="M10" s="17">
        <v>42500</v>
      </c>
      <c r="N10" s="18">
        <v>127500</v>
      </c>
      <c r="O10" s="90"/>
      <c r="P10" s="21">
        <f t="shared" ref="P10:P17" si="2">L10*R10</f>
        <v>136000</v>
      </c>
      <c r="Q10" s="77"/>
      <c r="R10" s="8">
        <v>0.8</v>
      </c>
    </row>
    <row r="11" spans="2:18">
      <c r="B11" s="15" t="s">
        <v>9</v>
      </c>
      <c r="C11" s="16">
        <v>230000</v>
      </c>
      <c r="D11" s="17">
        <v>92000</v>
      </c>
      <c r="E11" s="18">
        <v>138000</v>
      </c>
      <c r="F11" s="83"/>
      <c r="G11" s="21">
        <f t="shared" si="1"/>
        <v>149500</v>
      </c>
      <c r="H11" s="77"/>
      <c r="I11" s="8">
        <v>0.65</v>
      </c>
      <c r="K11" s="15" t="s">
        <v>9</v>
      </c>
      <c r="L11" s="16">
        <v>230000</v>
      </c>
      <c r="M11" s="17">
        <v>57500</v>
      </c>
      <c r="N11" s="18">
        <v>172500</v>
      </c>
      <c r="O11" s="90"/>
      <c r="P11" s="21">
        <f t="shared" si="2"/>
        <v>184000</v>
      </c>
      <c r="Q11" s="77"/>
      <c r="R11" s="8">
        <v>0.8</v>
      </c>
    </row>
    <row r="12" spans="2:18">
      <c r="B12" s="15" t="s">
        <v>10</v>
      </c>
      <c r="C12" s="16">
        <v>212500</v>
      </c>
      <c r="D12" s="17">
        <v>85000</v>
      </c>
      <c r="E12" s="18">
        <v>127500</v>
      </c>
      <c r="F12" s="83"/>
      <c r="G12" s="21">
        <f t="shared" si="1"/>
        <v>138125</v>
      </c>
      <c r="H12" s="77"/>
      <c r="I12" s="8">
        <v>0.65</v>
      </c>
      <c r="K12" s="15" t="s">
        <v>10</v>
      </c>
      <c r="L12" s="16">
        <v>212500</v>
      </c>
      <c r="M12" s="17">
        <v>53125</v>
      </c>
      <c r="N12" s="18">
        <v>159375</v>
      </c>
      <c r="O12" s="90"/>
      <c r="P12" s="21">
        <f t="shared" si="2"/>
        <v>170000</v>
      </c>
      <c r="Q12" s="77"/>
      <c r="R12" s="8">
        <v>0.8</v>
      </c>
    </row>
    <row r="13" spans="2:18">
      <c r="B13" s="15" t="s">
        <v>11</v>
      </c>
      <c r="C13" s="16">
        <v>153000</v>
      </c>
      <c r="D13" s="17">
        <v>61200</v>
      </c>
      <c r="E13" s="18">
        <v>91800</v>
      </c>
      <c r="F13" s="83"/>
      <c r="G13" s="21">
        <f t="shared" si="1"/>
        <v>99450</v>
      </c>
      <c r="H13" s="77"/>
      <c r="I13" s="8">
        <v>0.65</v>
      </c>
      <c r="K13" s="15" t="s">
        <v>11</v>
      </c>
      <c r="L13" s="16">
        <v>153000</v>
      </c>
      <c r="M13" s="17">
        <v>38250</v>
      </c>
      <c r="N13" s="18">
        <v>114750</v>
      </c>
      <c r="O13" s="90"/>
      <c r="P13" s="21">
        <f t="shared" si="2"/>
        <v>122400</v>
      </c>
      <c r="Q13" s="77"/>
      <c r="R13" s="8">
        <v>0.8</v>
      </c>
    </row>
    <row r="14" spans="2:18">
      <c r="B14" s="15" t="s">
        <v>12</v>
      </c>
      <c r="C14" s="16">
        <v>224000</v>
      </c>
      <c r="D14" s="17">
        <v>89600</v>
      </c>
      <c r="E14" s="18">
        <v>134400</v>
      </c>
      <c r="F14" s="83"/>
      <c r="G14" s="21">
        <f t="shared" si="1"/>
        <v>145600</v>
      </c>
      <c r="H14" s="77"/>
      <c r="I14" s="8">
        <v>0.65</v>
      </c>
      <c r="K14" s="15" t="s">
        <v>12</v>
      </c>
      <c r="L14" s="16">
        <v>224000</v>
      </c>
      <c r="M14" s="17">
        <v>56000</v>
      </c>
      <c r="N14" s="18">
        <v>168000</v>
      </c>
      <c r="O14" s="90"/>
      <c r="P14" s="21">
        <f t="shared" si="2"/>
        <v>179200</v>
      </c>
      <c r="Q14" s="77"/>
      <c r="R14" s="8">
        <v>0.8</v>
      </c>
    </row>
    <row r="15" spans="2:18">
      <c r="B15" s="15" t="s">
        <v>13</v>
      </c>
      <c r="C15" s="16">
        <v>280000</v>
      </c>
      <c r="D15" s="17">
        <v>112000</v>
      </c>
      <c r="E15" s="18">
        <v>168000</v>
      </c>
      <c r="F15" s="83"/>
      <c r="G15" s="21">
        <f t="shared" si="1"/>
        <v>182000</v>
      </c>
      <c r="H15" s="77"/>
      <c r="I15" s="8">
        <v>0.65</v>
      </c>
      <c r="K15" s="15" t="s">
        <v>13</v>
      </c>
      <c r="L15" s="16">
        <v>280000</v>
      </c>
      <c r="M15" s="17">
        <v>70000</v>
      </c>
      <c r="N15" s="18">
        <v>210000</v>
      </c>
      <c r="O15" s="90"/>
      <c r="P15" s="21">
        <f t="shared" si="2"/>
        <v>224000</v>
      </c>
      <c r="Q15" s="77"/>
      <c r="R15" s="8">
        <v>0.8</v>
      </c>
    </row>
    <row r="16" spans="2:18">
      <c r="B16" s="15" t="s">
        <v>14</v>
      </c>
      <c r="C16" s="16">
        <v>240000</v>
      </c>
      <c r="D16" s="17">
        <v>96000</v>
      </c>
      <c r="E16" s="18">
        <v>144000</v>
      </c>
      <c r="F16" s="83"/>
      <c r="G16" s="21">
        <f t="shared" si="1"/>
        <v>156000</v>
      </c>
      <c r="H16" s="77"/>
      <c r="I16" s="8">
        <v>0.65</v>
      </c>
      <c r="K16" s="15" t="s">
        <v>14</v>
      </c>
      <c r="L16" s="16">
        <v>240000</v>
      </c>
      <c r="M16" s="17">
        <v>60000</v>
      </c>
      <c r="N16" s="18">
        <v>180000</v>
      </c>
      <c r="O16" s="90"/>
      <c r="P16" s="21">
        <f t="shared" si="2"/>
        <v>192000</v>
      </c>
      <c r="Q16" s="77"/>
      <c r="R16" s="8">
        <v>0.8</v>
      </c>
    </row>
    <row r="17" spans="2:18">
      <c r="B17" s="15" t="s">
        <v>15</v>
      </c>
      <c r="C17" s="16">
        <v>300000</v>
      </c>
      <c r="D17" s="17">
        <v>120000</v>
      </c>
      <c r="E17" s="18">
        <v>180000</v>
      </c>
      <c r="F17" s="83"/>
      <c r="G17" s="21">
        <f t="shared" si="1"/>
        <v>195000</v>
      </c>
      <c r="H17" s="77"/>
      <c r="I17" s="8">
        <v>0.65</v>
      </c>
      <c r="K17" s="15" t="s">
        <v>15</v>
      </c>
      <c r="L17" s="16">
        <v>300000</v>
      </c>
      <c r="M17" s="17">
        <v>75000</v>
      </c>
      <c r="N17" s="18">
        <v>225000</v>
      </c>
      <c r="O17" s="90"/>
      <c r="P17" s="21">
        <f t="shared" si="2"/>
        <v>240000</v>
      </c>
      <c r="Q17" s="77"/>
      <c r="R17" s="8">
        <v>0.8</v>
      </c>
    </row>
    <row r="18" spans="2:18">
      <c r="G18" s="11"/>
    </row>
    <row r="19" spans="2:18">
      <c r="B19" s="1" t="s">
        <v>18</v>
      </c>
      <c r="K19" t="s">
        <v>36</v>
      </c>
    </row>
    <row r="20" spans="2:18">
      <c r="B20" s="1" t="s">
        <v>21</v>
      </c>
      <c r="K20" t="s">
        <v>37</v>
      </c>
    </row>
    <row r="21" spans="2:18">
      <c r="K21" t="s">
        <v>38</v>
      </c>
    </row>
    <row r="22" spans="2:18" ht="31.05" customHeight="1">
      <c r="B22" s="4" t="s">
        <v>28</v>
      </c>
      <c r="K22" t="s">
        <v>39</v>
      </c>
    </row>
    <row r="23" spans="2:18">
      <c r="B23" s="3" t="s">
        <v>22</v>
      </c>
    </row>
    <row r="24" spans="2:18">
      <c r="B24" s="3" t="s">
        <v>23</v>
      </c>
      <c r="K24" t="s">
        <v>40</v>
      </c>
    </row>
    <row r="25" spans="2:18">
      <c r="B25" s="3" t="s">
        <v>24</v>
      </c>
    </row>
    <row r="26" spans="2:18">
      <c r="B26" s="2" t="s">
        <v>25</v>
      </c>
      <c r="K26" t="s">
        <v>41</v>
      </c>
    </row>
    <row r="27" spans="2:18">
      <c r="B27" s="2" t="s">
        <v>26</v>
      </c>
    </row>
    <row r="28" spans="2:18">
      <c r="B28" s="2" t="s">
        <v>27</v>
      </c>
    </row>
  </sheetData>
  <mergeCells count="16">
    <mergeCell ref="B1:C1"/>
    <mergeCell ref="P2:Q2"/>
    <mergeCell ref="G2:H2"/>
    <mergeCell ref="Q6:Q8"/>
    <mergeCell ref="H9:H17"/>
    <mergeCell ref="Q9:Q17"/>
    <mergeCell ref="M1:Q1"/>
    <mergeCell ref="D1:H1"/>
    <mergeCell ref="K1:L1"/>
    <mergeCell ref="F6:F8"/>
    <mergeCell ref="F9:F17"/>
    <mergeCell ref="F3:F5"/>
    <mergeCell ref="O3:O5"/>
    <mergeCell ref="O6:O8"/>
    <mergeCell ref="O9:O17"/>
    <mergeCell ref="H6:H8"/>
  </mergeCells>
  <phoneticPr fontId="2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代理店様用掲載マージン率（202506現在</vt:lpstr>
      <vt:lpstr>代理店様販売価格 (202506)</vt:lpstr>
      <vt:lpstr>代理店様販売価格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tsukamoto_j</dc:creator>
  <cp:lastModifiedBy>森井 典子</cp:lastModifiedBy>
  <cp:lastPrinted>2025-05-09T04:10:02Z</cp:lastPrinted>
  <dcterms:created xsi:type="dcterms:W3CDTF">2021-11-30T01:11:54Z</dcterms:created>
  <dcterms:modified xsi:type="dcterms:W3CDTF">2025-05-09T04:12:23Z</dcterms:modified>
</cp:coreProperties>
</file>